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undensat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"/>
    <numFmt numFmtId="165" formatCode="#,##0.00 €"/>
    <numFmt numFmtId="166" formatCode="0.0%"/>
    <numFmt numFmtId="167" formatCode="#,##0 €"/>
  </numFmts>
  <fonts count="6">
    <font>
      <name val="Arial"/>
      <family val="2"/>
      <color theme="1"/>
      <sz val="11"/>
      <scheme val="minor"/>
    </font>
    <font>
      <name val="Arial"/>
      <b val="1"/>
      <color rgb="003D2E22"/>
      <sz val="16"/>
    </font>
    <font>
      <name val="Arial"/>
      <color rgb="00686868"/>
      <sz val="9"/>
    </font>
    <font>
      <name val="Arial"/>
      <b val="1"/>
      <color rgb="003D2E22"/>
      <sz val="12"/>
    </font>
    <font>
      <name val="Arial"/>
      <color rgb="0014110F"/>
      <sz val="11"/>
    </font>
    <font>
      <name val="Arial"/>
      <b val="1"/>
      <color rgb="0014110F"/>
      <sz val="11"/>
    </font>
  </fonts>
  <fills count="3">
    <fill>
      <patternFill/>
    </fill>
    <fill>
      <patternFill patternType="gray125"/>
    </fill>
    <fill>
      <patternFill patternType="solid">
        <fgColor rgb="00FBF3D9"/>
      </patternFill>
    </fill>
  </fills>
  <borders count="2">
    <border>
      <left/>
      <right/>
      <top/>
      <bottom/>
      <diagonal/>
    </border>
    <border>
      <top style="thin">
        <color rgb="00D9D2C7"/>
      </top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3" fontId="4" fillId="2" borderId="0" applyAlignment="1" pivotButton="0" quotePrefix="0" xfId="0">
      <alignment horizontal="right"/>
    </xf>
    <xf numFmtId="164" fontId="4" fillId="2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1" pivotButton="0" quotePrefix="0" xfId="0"/>
    <xf numFmtId="3" fontId="5" fillId="0" borderId="1" applyAlignment="1" pivotButton="0" quotePrefix="0" xfId="0">
      <alignment horizontal="right"/>
    </xf>
    <xf numFmtId="4" fontId="4" fillId="2" borderId="0" applyAlignment="1" pivotButton="0" quotePrefix="0" xfId="0">
      <alignment horizontal="right"/>
    </xf>
    <xf numFmtId="165" fontId="4" fillId="0" borderId="0" applyAlignment="1" pivotButton="0" quotePrefix="0" xfId="0">
      <alignment horizontal="right"/>
    </xf>
    <xf numFmtId="165" fontId="4" fillId="2" borderId="0" applyAlignment="1" pivotButton="0" quotePrefix="0" xfId="0">
      <alignment horizontal="right"/>
    </xf>
    <xf numFmtId="166" fontId="4" fillId="2" borderId="0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7" fontId="4" fillId="2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5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8" customWidth="1" min="1" max="1"/>
    <col width="18" customWidth="1" min="2" max="2"/>
    <col width="40" customWidth="1" min="3" max="3"/>
  </cols>
  <sheetData>
    <row r="1">
      <c r="A1" s="1" t="inlineStr">
        <is>
          <t>Stundenverrechnungssatz berechnen</t>
        </is>
      </c>
    </row>
    <row r="2">
      <c r="A2" s="2" t="inlineStr">
        <is>
          <t>Vorlage von AURA DESIGN LAB · auradesignlab.com/ratgeber/stundenverrechnungssatz-berechnen/</t>
        </is>
      </c>
    </row>
    <row r="3">
      <c r="A3" s="2" t="inlineStr">
        <is>
          <t>Gelbe Felder ausfüllen, alles andere rechnet sich selbst. Startwerte = Rechenbeispiel im Ratgeber (erfundener Malerbetrieb).</t>
        </is>
      </c>
    </row>
    <row r="6">
      <c r="A6" s="3" t="inlineStr">
        <is>
          <t>1. Produktive Stunden</t>
        </is>
      </c>
    </row>
    <row r="7">
      <c r="A7" s="4" t="inlineStr">
        <is>
          <t>Produktive Mitarbeiter</t>
        </is>
      </c>
      <c r="B7" s="5" t="n">
        <v>3</v>
      </c>
      <c r="C7" s="2" t="inlineStr"/>
    </row>
    <row r="8">
      <c r="A8" s="4" t="inlineStr">
        <is>
          <t>Arbeitstage im Jahr (365 minus Wochenenden)</t>
        </is>
      </c>
      <c r="B8" s="5" t="n">
        <v>261</v>
      </c>
      <c r="C8" s="2" t="inlineStr">
        <is>
          <t>Bei 5-Tage-Woche meist 261</t>
        </is>
      </c>
    </row>
    <row r="9">
      <c r="A9" s="4" t="inlineStr">
        <is>
          <t>Stunden pro Arbeitstag</t>
        </is>
      </c>
      <c r="B9" s="6" t="n">
        <v>8</v>
      </c>
      <c r="C9" s="2" t="inlineStr"/>
    </row>
    <row r="10">
      <c r="A10" s="4" t="inlineStr">
        <is>
          <t>Feiertage an Werktagen</t>
        </is>
      </c>
      <c r="B10" s="5" t="n">
        <v>10</v>
      </c>
      <c r="C10" s="2" t="inlineStr">
        <is>
          <t>Je nach Bundesland 9 bis 13</t>
        </is>
      </c>
    </row>
    <row r="11">
      <c r="A11" s="4" t="inlineStr">
        <is>
          <t>Urlaubstage</t>
        </is>
      </c>
      <c r="B11" s="5" t="n">
        <v>30</v>
      </c>
      <c r="C11" s="2" t="inlineStr"/>
    </row>
    <row r="12">
      <c r="A12" s="4" t="inlineStr">
        <is>
          <t>Krankheitstage</t>
        </is>
      </c>
      <c r="B12" s="5" t="n">
        <v>10</v>
      </c>
      <c r="C12" s="2" t="inlineStr"/>
    </row>
    <row r="13">
      <c r="A13" s="4" t="inlineStr">
        <is>
          <t>Sonstige Ausfalltage (Schulung usw.)</t>
        </is>
      </c>
      <c r="B13" s="5" t="n">
        <v>3</v>
      </c>
      <c r="C13" s="2" t="inlineStr"/>
    </row>
    <row r="14">
      <c r="A14" s="4">
        <f> Anwesenheitsstunden je Mitarbeiter</f>
        <v/>
      </c>
      <c r="B14" s="7">
        <f>(B8-B10-B11-B12-B13)*B9</f>
        <v/>
      </c>
      <c r="C14" s="2" t="inlineStr"/>
    </row>
    <row r="15">
      <c r="A15" s="4" t="inlineStr">
        <is>
          <t>minus nicht verrechenbare Stunden (Fahrt, Rüsten, Nacharbeit)</t>
        </is>
      </c>
      <c r="B15" s="5" t="n">
        <v>264</v>
      </c>
      <c r="C15" s="2" t="inlineStr">
        <is>
          <t>Im Beispiel rund 16 % der Anwesenheit</t>
        </is>
      </c>
    </row>
    <row r="16">
      <c r="A16" s="8">
        <f> produktive Stunden je Mitarbeiter</f>
        <v/>
      </c>
      <c r="B16" s="9">
        <f>B14-B15</f>
        <v/>
      </c>
      <c r="C16" s="2" t="inlineStr"/>
    </row>
    <row r="17">
      <c r="A17" s="8">
        <f> produktive Stunden des Betriebs</f>
        <v/>
      </c>
      <c r="B17" s="9">
        <f>B16*B7</f>
        <v/>
      </c>
      <c r="C17" s="2" t="inlineStr"/>
    </row>
    <row r="19">
      <c r="A19" s="3" t="inlineStr">
        <is>
          <t>2. Lohnkosten je Mitarbeiter</t>
        </is>
      </c>
    </row>
    <row r="20">
      <c r="A20" s="4" t="inlineStr">
        <is>
          <t>Bruttostundenlohn in Euro</t>
        </is>
      </c>
      <c r="B20" s="10" t="n">
        <v>20</v>
      </c>
      <c r="C20" s="2" t="inlineStr"/>
    </row>
    <row r="21">
      <c r="A21" s="4" t="inlineStr">
        <is>
          <t>bezahlte Stunden im Jahr</t>
        </is>
      </c>
      <c r="B21" s="7">
        <f>B8*B9</f>
        <v/>
      </c>
      <c r="C21" s="2" t="inlineStr"/>
    </row>
    <row r="22">
      <c r="A22" s="4">
        <f> Bruttolohn im Jahr</f>
        <v/>
      </c>
      <c r="B22" s="11">
        <f>B20*B21</f>
        <v/>
      </c>
      <c r="C22" s="2" t="inlineStr"/>
    </row>
    <row r="23">
      <c r="A23" s="4" t="inlineStr">
        <is>
          <t>plus Sonderzahlungen in Euro</t>
        </is>
      </c>
      <c r="B23" s="12" t="n">
        <v>1240</v>
      </c>
      <c r="C23" s="2" t="inlineStr"/>
    </row>
    <row r="24">
      <c r="A24" s="4" t="inlineStr">
        <is>
          <t>Arbeitgeberanteile, Berufsgenossenschaft, Umlagen in %</t>
        </is>
      </c>
      <c r="B24" s="13" t="n">
        <v>0.25</v>
      </c>
      <c r="C24" s="2" t="inlineStr">
        <is>
          <t>Realistisch etwa 24 bis 28 %</t>
        </is>
      </c>
    </row>
    <row r="25">
      <c r="A25" s="8">
        <f> Lohnkosten je Mitarbeiter</f>
        <v/>
      </c>
      <c r="B25" s="14">
        <f>(B22+B23)*(1+B24)</f>
        <v/>
      </c>
      <c r="C25" s="2" t="inlineStr"/>
    </row>
    <row r="26">
      <c r="A26" s="8">
        <f> Lohnkosten des Betriebs</f>
        <v/>
      </c>
      <c r="B26" s="14">
        <f>B25*B7</f>
        <v/>
      </c>
      <c r="C26" s="2" t="inlineStr"/>
    </row>
    <row r="28">
      <c r="A28" s="3" t="inlineStr">
        <is>
          <t>3. Gemeinkosten im Jahr</t>
        </is>
      </c>
    </row>
    <row r="29">
      <c r="A29" s="4" t="inlineStr">
        <is>
          <t>Fahrzeuge</t>
        </is>
      </c>
      <c r="B29" s="15" t="n">
        <v>18000</v>
      </c>
      <c r="C29" s="2" t="inlineStr"/>
    </row>
    <row r="30">
      <c r="A30" s="4" t="inlineStr">
        <is>
          <t>Miete Lager und Büro</t>
        </is>
      </c>
      <c r="B30" s="15" t="n">
        <v>12000</v>
      </c>
      <c r="C30" s="2" t="inlineStr"/>
    </row>
    <row r="31">
      <c r="A31" s="4" t="inlineStr">
        <is>
          <t>Versicherungen und Beiträge</t>
        </is>
      </c>
      <c r="B31" s="15" t="n">
        <v>6000</v>
      </c>
      <c r="C31" s="2" t="inlineStr"/>
    </row>
    <row r="32">
      <c r="A32" s="4" t="inlineStr">
        <is>
          <t>Büro, Telefon, Software</t>
        </is>
      </c>
      <c r="B32" s="15" t="n">
        <v>5000</v>
      </c>
      <c r="C32" s="2" t="inlineStr"/>
    </row>
    <row r="33">
      <c r="A33" s="4" t="inlineStr">
        <is>
          <t>Steuerberatung</t>
        </is>
      </c>
      <c r="B33" s="15" t="n">
        <v>4000</v>
      </c>
      <c r="C33" s="2" t="inlineStr"/>
    </row>
    <row r="34">
      <c r="A34" s="4" t="inlineStr">
        <is>
          <t>Werkzeug und Kleinmaterial</t>
        </is>
      </c>
      <c r="B34" s="15" t="n">
        <v>3000</v>
      </c>
      <c r="C34" s="2" t="inlineStr"/>
    </row>
    <row r="35">
      <c r="A35" s="4" t="inlineStr">
        <is>
          <t>Werbung und Website</t>
        </is>
      </c>
      <c r="B35" s="15" t="n">
        <v>2000</v>
      </c>
      <c r="C35" s="2" t="inlineStr"/>
    </row>
    <row r="36">
      <c r="A36" s="4" t="inlineStr">
        <is>
          <t>Abschreibungen</t>
        </is>
      </c>
      <c r="B36" s="15" t="n">
        <v>6000</v>
      </c>
      <c r="C36" s="2" t="inlineStr"/>
    </row>
    <row r="37">
      <c r="A37" s="4" t="inlineStr">
        <is>
          <t>Sonstiges</t>
        </is>
      </c>
      <c r="B37" s="15" t="n">
        <v>4000</v>
      </c>
      <c r="C37" s="2" t="inlineStr"/>
    </row>
    <row r="38">
      <c r="A38" s="4" t="inlineStr">
        <is>
          <t>kalkulatorischer Unternehmerlohn</t>
        </is>
      </c>
      <c r="B38" s="15" t="n">
        <v>70000</v>
      </c>
      <c r="C38" s="2" t="inlineStr">
        <is>
          <t>Mindestens Kosten eines angestellten Meisters</t>
        </is>
      </c>
    </row>
    <row r="39">
      <c r="A39" s="8">
        <f> Gemeinkosten gesamt</f>
        <v/>
      </c>
      <c r="B39" s="14">
        <f>SUM(B29:B38)</f>
        <v/>
      </c>
      <c r="C39" s="2" t="inlineStr"/>
    </row>
    <row r="41">
      <c r="A41" s="3" t="inlineStr">
        <is>
          <t>4. Stundenverrechnungssatz</t>
        </is>
      </c>
    </row>
    <row r="42">
      <c r="A42" s="4" t="inlineStr">
        <is>
          <t>Lohnkosten je Stunde</t>
        </is>
      </c>
      <c r="B42" s="11">
        <f>B26/B17</f>
        <v/>
      </c>
      <c r="C42" s="2" t="inlineStr"/>
    </row>
    <row r="43">
      <c r="A43" s="4" t="inlineStr">
        <is>
          <t>Gemeinkosten je Stunde</t>
        </is>
      </c>
      <c r="B43" s="11">
        <f>B39/B17</f>
        <v/>
      </c>
      <c r="C43" s="2" t="inlineStr"/>
    </row>
    <row r="44">
      <c r="A44" s="8">
        <f> Stundenkostensatz (Selbstkosten)</f>
        <v/>
      </c>
      <c r="B44" s="14">
        <f>(B26+B39)/B17</f>
        <v/>
      </c>
      <c r="C44" s="2" t="inlineStr"/>
    </row>
    <row r="45">
      <c r="A45" s="4" t="inlineStr">
        <is>
          <t>Wagnis und Gewinn in %</t>
        </is>
      </c>
      <c r="B45" s="13" t="n">
        <v>0.08</v>
      </c>
      <c r="C45" s="2" t="inlineStr"/>
    </row>
    <row r="46">
      <c r="A46" s="8">
        <f> Stundenverrechnungssatz netto</f>
        <v/>
      </c>
      <c r="B46" s="14">
        <f>B44*(1+B45)</f>
        <v/>
      </c>
      <c r="C46" s="2" t="inlineStr"/>
    </row>
    <row r="47">
      <c r="A47" s="4" t="inlineStr">
        <is>
          <t>plus 19 % Umsatzsteuer</t>
        </is>
      </c>
      <c r="B47" s="11">
        <f>B46*0.19</f>
        <v/>
      </c>
      <c r="C47" s="2" t="inlineStr"/>
    </row>
    <row r="48">
      <c r="A48" s="8">
        <f> Stundenverrechnungssatz brutto</f>
        <v/>
      </c>
      <c r="B48" s="14">
        <f>B46*1.19</f>
        <v/>
      </c>
      <c r="C48" s="2" t="inlineStr"/>
    </row>
    <row r="50">
      <c r="A50" s="4" t="inlineStr">
        <is>
          <t>Zum Vergleich: netto, wenn Sie mit allen bezahlten Stunden rechnen</t>
        </is>
      </c>
      <c r="B50" s="11">
        <f>(B26+B39)/(B21*B7)*(1+B45)</f>
        <v/>
      </c>
      <c r="C50" s="2" t="inlineStr">
        <is>
          <t>So viel zu niedrig läge Ihr Satz</t>
        </is>
      </c>
    </row>
    <row r="52">
      <c r="A52" s="2" t="inlineStr">
        <is>
          <t>Ohne Gewähr. Ersetzt nicht die Kalkulation mit Ihrer Steuerberatung oder dem Betriebsberater Ihrer Handwerkskammer.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AURA DESIGN LAB</dc:creator>
  <dc:title xmlns:dc="http://purl.org/dc/elements/1.1/">Stundenverrechnungssatz berechnen</dc:title>
  <dcterms:created xmlns:dcterms="http://purl.org/dc/terms/" xmlns:xsi="http://www.w3.org/2001/XMLSchema-instance" xsi:type="dcterms:W3CDTF">2026-10-15T10:30:29Z</dcterms:created>
  <dcterms:modified xmlns:dcterms="http://purl.org/dc/terms/" xmlns:xsi="http://www.w3.org/2001/XMLSchema-instance" xsi:type="dcterms:W3CDTF">2026-10-15T10:30:29Z</dcterms:modified>
</cp:coreProperties>
</file>